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<sst xmlns="http://schemas.openxmlformats.org/spreadsheetml/2006/main" count="208" uniqueCount="106">
  <si>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</si>
  <si>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</si>
  <si>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</si>
  <si>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</si>
  <si>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</si>
  <si>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</si>
  <si>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</si>
  <si>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</si>
  <si>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</si>
  <si>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</si>
  <si>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</si>
  <si>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</si>
  <si>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</si>
  <si>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</si>
  <si>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</si>
  <si>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</si>
  <si>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</si>
  <si>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</si>
  <si>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</si>
  <si>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</si>
  <si>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</si>
  <si>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</si>
  <si>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</si>
  <si>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</si>
  <si>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</si>
  <si>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</si>
  <si>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</si>
  <si>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</si>
  <si>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</si>
  <si>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</si>
  <si>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</si>
  <si>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</si>
  <si>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</si>
  <si>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</si>
  <si>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</si>
  <si>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</si>
  <si>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</si>
  <si>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</si>
  <si>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</si>
  <si>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</si>
  <si>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</si>
  <si>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</si>
  <si>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</si>
  <si>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</si>
  <si>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</si>
  <si>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</si>
  <si>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</si>
  <si>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</si>
  <si>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群众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</si>
  <si>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</si>
  <si>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</si>
  <si>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</si>
  <si>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</si>
  <si>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</si>
  <si>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</si>
  <si>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</si>
  <si>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5%</t>
  </si>
  <si>
    <t>宁波</t>
  </si>
  <si>
    <t>山西省</t>
  </si>
  <si>
    <t>农业户口</t>
  </si>
  <si>
    <t>男</t>
  </si>
  <si>
    <t>张培萌</t>
  </si>
  <si>
    <t>陈伟</t>
  </si>
  <si>
    <t>371202199105074014</t>
  </si>
  <si>
    <t>招商银行济南黄金时代广场支行</t>
  </si>
  <si>
    <t>6214831091407186</t>
  </si>
  <si>
    <t>山东省</t>
  </si>
  <si>
    <t>父亲</t>
  </si>
  <si>
    <t>尹钊</t>
  </si>
  <si>
    <t>370982198806066695</t>
  </si>
  <si>
    <t>招商银行北京自贸试验区永丰支行</t>
  </si>
  <si>
    <t>6214831098039701</t>
  </si>
  <si>
    <t>非农业户口</t>
  </si>
  <si>
    <t>丁青青</t>
  </si>
  <si>
    <t>李志宏</t>
  </si>
  <si>
    <t>141127199906160077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</si>
  <si>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</si>
  <si>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</si>
  <si>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</si>
  <si>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</si>
  <si>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</si>
  <si>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</si>
  <si>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于竣博</t>
  </si>
  <si>
    <t>220182200410230616</t>
  </si>
  <si>
    <t>招商银行青岛香港西支行</t>
  </si>
  <si>
    <t>6214830510490393</t>
  </si>
  <si>
    <t>吉林省</t>
  </si>
  <si>
    <t>于东涛</t>
  </si>
  <si>
    <t>王冲</t>
  </si>
  <si>
    <t>130683199002225339</t>
  </si>
  <si>
    <t>工商银行保定定州支行营业室</t>
  </si>
  <si>
    <t>6212260409010962226</t>
  </si>
  <si>
    <t>河北省安国市郑章镇常庄村南一巷8号</t>
  </si>
  <si>
    <t>王名启</t>
  </si>
  <si>
    <t>杨彦锡</t>
  </si>
  <si>
    <t>612525198602242637</t>
  </si>
  <si>
    <t>招商银行北太平庄支行</t>
  </si>
  <si>
    <t>6214831098990796</t>
  </si>
  <si>
    <t>陕西省商洛市</t>
  </si>
  <si>
    <t>丁明香</t>
  </si>
  <si>
    <t>王宁坤</t>
  </si>
  <si>
    <t>410223200010129851</t>
  </si>
  <si>
    <t>招商银行郑州正弘城支行</t>
  </si>
  <si>
    <t>6214838884796998</t>
  </si>
  <si>
    <t>河南</t>
  </si>
  <si>
    <t>董凤霞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</si>
</sst>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  <numFmt numFmtId="178" formatCode="yyyy/m/d;@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/>
    <xf numFmtId="176" fontId="0" fillId="0" borderId="0">
      <alignment vertical="center"/>
    </xf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14" fontId="4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7" fontId="1" fillId="5" borderId="2" xfId="5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9033;&#30446;&#27719;&#24635;\&#34701;&#36890;&#39033;&#30446;\&#34701;&#36890;&#21457;&#34218;\2024&#24180;3&#26376;&#20221;&#34218;&#36164;\202403&#34701;&#36890;&#24037;&#3616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"/>
    </sheetNames>
    <sheetDataSet>
      <sheetData sheetId="0">
        <row r="2">
          <cell r="C2" t="str">
            <v>身份证号</v>
          </cell>
          <cell r="D2" t="str">
            <v>部门</v>
          </cell>
          <cell r="E2" t="str">
            <v>岗位</v>
          </cell>
          <cell r="F2" t="str">
            <v>试用期截日</v>
          </cell>
          <cell r="G2" t="str">
            <v>开户行（完整户名）</v>
          </cell>
          <cell r="H2" t="str">
            <v>银行卡号</v>
          </cell>
          <cell r="I2" t="str">
            <v>联系电话</v>
          </cell>
          <cell r="J2" t="str">
            <v>经常居住地（省）</v>
          </cell>
          <cell r="K2" t="str">
            <v>经常居住地（市）</v>
          </cell>
          <cell r="L2" t="str">
            <v>经常居住地（区县）</v>
          </cell>
          <cell r="M2" t="str">
            <v>经常居住地（详细地址）</v>
          </cell>
        </row>
        <row r="4">
          <cell r="C4" t="str">
            <v>142724199706143111</v>
          </cell>
          <cell r="D4" t="str">
            <v>融通安保</v>
          </cell>
          <cell r="E4" t="str">
            <v>保安</v>
          </cell>
          <cell r="F4">
            <v>45317</v>
          </cell>
          <cell r="G4" t="str">
            <v>招商银行北京圆明园西路支行</v>
          </cell>
          <cell r="H4" t="str">
            <v>6214831089333535</v>
          </cell>
          <cell r="I4">
            <v>18135944306</v>
          </cell>
          <cell r="J4" t="str">
            <v>山西省</v>
          </cell>
          <cell r="K4" t="str">
            <v>运城市</v>
          </cell>
          <cell r="L4" t="str">
            <v>临猗县</v>
          </cell>
          <cell r="M4" t="str">
            <v>张家坡村</v>
          </cell>
        </row>
        <row r="5">
          <cell r="C5" t="str">
            <v>370982199911117276</v>
          </cell>
          <cell r="D5" t="str">
            <v>融通安保</v>
          </cell>
          <cell r="E5" t="str">
            <v>保安</v>
          </cell>
          <cell r="F5">
            <v>45334</v>
          </cell>
          <cell r="G5" t="str">
            <v>招商银行北京德胜门支行</v>
          </cell>
          <cell r="H5" t="str">
            <v>6214831097729948</v>
          </cell>
          <cell r="I5">
            <v>19563570706</v>
          </cell>
          <cell r="J5" t="str">
            <v>山东省</v>
          </cell>
          <cell r="K5" t="str">
            <v>新泰市</v>
          </cell>
          <cell r="L5" t="str">
            <v>放城镇</v>
          </cell>
          <cell r="M5" t="str">
            <v>三小庄村</v>
          </cell>
        </row>
        <row r="6">
          <cell r="C6" t="str">
            <v>371202199105074014</v>
          </cell>
          <cell r="D6" t="str">
            <v>融通安保</v>
          </cell>
          <cell r="E6" t="str">
            <v>保安</v>
          </cell>
          <cell r="F6">
            <v>45340</v>
          </cell>
          <cell r="G6" t="str">
            <v>招商银行济南黄金时代广场支行</v>
          </cell>
          <cell r="H6" t="str">
            <v>6214831091407186</v>
          </cell>
          <cell r="I6">
            <v>18463419237</v>
          </cell>
          <cell r="J6" t="str">
            <v>山东省</v>
          </cell>
          <cell r="K6" t="str">
            <v>济南市</v>
          </cell>
          <cell r="L6" t="str">
            <v>莱芜区</v>
          </cell>
          <cell r="M6" t="str">
            <v>鹏泉街道</v>
          </cell>
        </row>
        <row r="7">
          <cell r="C7" t="str">
            <v>370982198806066695</v>
          </cell>
          <cell r="D7" t="str">
            <v>融通安保</v>
          </cell>
          <cell r="E7" t="str">
            <v>保安</v>
          </cell>
          <cell r="F7">
            <v>45340</v>
          </cell>
          <cell r="G7" t="str">
            <v>招商银行北京自贸试验区永丰支行</v>
          </cell>
          <cell r="H7" t="str">
            <v>6214831098039701</v>
          </cell>
          <cell r="I7">
            <v>13661260667</v>
          </cell>
          <cell r="J7" t="str">
            <v>山东省</v>
          </cell>
          <cell r="K7" t="str">
            <v>新泰市</v>
          </cell>
          <cell r="L7" t="str">
            <v>岳家庄</v>
          </cell>
          <cell r="M7" t="str">
            <v>岳家庄</v>
          </cell>
        </row>
        <row r="8">
          <cell r="C8" t="str">
            <v>141127199906160077</v>
          </cell>
          <cell r="D8" t="str">
            <v>融通安保</v>
          </cell>
          <cell r="E8" t="str">
            <v>保安</v>
          </cell>
          <cell r="F8">
            <v>45344</v>
          </cell>
          <cell r="G8" t="str">
            <v>招商银行北京自贸试验区永丰支行</v>
          </cell>
          <cell r="H8" t="str">
            <v>6214831098039701</v>
          </cell>
          <cell r="I8">
            <v>16634476836</v>
          </cell>
          <cell r="J8" t="str">
            <v>山西省</v>
          </cell>
          <cell r="K8" t="str">
            <v>岚县</v>
          </cell>
          <cell r="L8" t="str">
            <v>坡上村</v>
          </cell>
          <cell r="M8" t="str">
            <v>坡上村</v>
          </cell>
        </row>
        <row r="9">
          <cell r="C9" t="str">
            <v>411522200010242732</v>
          </cell>
          <cell r="D9" t="str">
            <v>融通安保</v>
          </cell>
          <cell r="E9" t="str">
            <v>保安</v>
          </cell>
          <cell r="F9">
            <v>45358</v>
          </cell>
          <cell r="G9" t="str">
            <v>招商银行北京分行营业部</v>
          </cell>
          <cell r="H9" t="str">
            <v>6214831098278051</v>
          </cell>
          <cell r="I9">
            <v>15140661024</v>
          </cell>
          <cell r="J9" t="str">
            <v>河南省</v>
          </cell>
          <cell r="K9" t="str">
            <v>信阳市</v>
          </cell>
          <cell r="L9" t="str">
            <v>光山县</v>
          </cell>
          <cell r="M9" t="str">
            <v>张楼村</v>
          </cell>
        </row>
        <row r="10">
          <cell r="C10" t="str">
            <v>220182200410230616</v>
          </cell>
          <cell r="D10" t="str">
            <v>融通安保</v>
          </cell>
          <cell r="E10" t="str">
            <v>保安</v>
          </cell>
          <cell r="F10">
            <v>45350</v>
          </cell>
          <cell r="G10" t="str">
            <v>招商银行青岛香港西路支行</v>
          </cell>
          <cell r="H10" t="str">
            <v>6214830510490393</v>
          </cell>
          <cell r="I10">
            <v>18243147747</v>
          </cell>
          <cell r="J10" t="str">
            <v>吉林省</v>
          </cell>
          <cell r="K10" t="str">
            <v>榆树市</v>
          </cell>
          <cell r="L10" t="str">
            <v>五棵树镇</v>
          </cell>
          <cell r="M10" t="str">
            <v>临江村</v>
          </cell>
        </row>
        <row r="11">
          <cell r="C11" t="str">
            <v>150783200502150315</v>
          </cell>
          <cell r="D11" t="str">
            <v>融通安保</v>
          </cell>
          <cell r="E11" t="str">
            <v>保安</v>
          </cell>
          <cell r="F11">
            <v>45382</v>
          </cell>
          <cell r="G11" t="str">
            <v>招商银行北京自贸试验区生命科学园支行</v>
          </cell>
          <cell r="H11" t="str">
            <v>6214831098085472</v>
          </cell>
          <cell r="I11">
            <v>13347000219</v>
          </cell>
          <cell r="J11" t="str">
            <v>内蒙古自治区</v>
          </cell>
          <cell r="K11" t="str">
            <v>呼伦贝尔市</v>
          </cell>
          <cell r="L11" t="str">
            <v>扎兰屯市</v>
          </cell>
          <cell r="M11" t="str">
            <v>成吉思汗路互帮巷58号</v>
          </cell>
        </row>
        <row r="12">
          <cell r="C12" t="str">
            <v>130683199002225339</v>
          </cell>
          <cell r="D12" t="str">
            <v>融通安保</v>
          </cell>
          <cell r="E12" t="str">
            <v>保安</v>
          </cell>
          <cell r="F12">
            <v>45313</v>
          </cell>
          <cell r="G12" t="str">
            <v>中国工商银行保定定州支行营业室</v>
          </cell>
          <cell r="H12" t="str">
            <v>6212260409010962226</v>
          </cell>
          <cell r="I12">
            <v>18710040970</v>
          </cell>
          <cell r="J12" t="str">
            <v>北京市</v>
          </cell>
          <cell r="K12" t="str">
            <v>北京市</v>
          </cell>
          <cell r="L12" t="str">
            <v>西城区</v>
          </cell>
          <cell r="M12" t="str">
            <v>板桥头条2号</v>
          </cell>
        </row>
        <row r="13">
          <cell r="C13" t="str">
            <v>130633200408096030</v>
          </cell>
          <cell r="D13" t="str">
            <v>融通安保</v>
          </cell>
          <cell r="E13" t="str">
            <v>保安</v>
          </cell>
          <cell r="F13">
            <v>45435</v>
          </cell>
          <cell r="G13" t="str">
            <v>招商银行北京临河里支行</v>
          </cell>
          <cell r="H13" t="str">
            <v>6214838884796527</v>
          </cell>
          <cell r="I13">
            <v>15632252050</v>
          </cell>
          <cell r="J13" t="str">
            <v>河北省</v>
          </cell>
          <cell r="K13" t="str">
            <v>保定市</v>
          </cell>
          <cell r="L13" t="str">
            <v>易县</v>
          </cell>
          <cell r="M13" t="str">
            <v>高村镇西市村187号</v>
          </cell>
        </row>
        <row r="14">
          <cell r="C14" t="str">
            <v>612525198602242637</v>
          </cell>
          <cell r="D14" t="str">
            <v>融通安保</v>
          </cell>
          <cell r="E14" t="str">
            <v>保安</v>
          </cell>
          <cell r="F14">
            <v>45416</v>
          </cell>
          <cell r="G14" t="str">
            <v>招商银行北太平庄支行</v>
          </cell>
          <cell r="H14" t="str">
            <v>6214831098990796</v>
          </cell>
          <cell r="I14">
            <v>18301187652</v>
          </cell>
          <cell r="J14" t="str">
            <v>北京市</v>
          </cell>
          <cell r="K14" t="str">
            <v>北京市</v>
          </cell>
          <cell r="L14" t="str">
            <v>海淀区</v>
          </cell>
          <cell r="M14" t="str">
            <v>远望楼宾馆</v>
          </cell>
        </row>
        <row r="15">
          <cell r="C15" t="str">
            <v>410223200010129851</v>
          </cell>
          <cell r="D15" t="str">
            <v>融通安保</v>
          </cell>
          <cell r="E15" t="str">
            <v>保安</v>
          </cell>
          <cell r="F15">
            <v>45438</v>
          </cell>
          <cell r="G15" t="str">
            <v>招商银行郑州正弘城支行</v>
          </cell>
          <cell r="H15" t="str">
            <v>6214838884796998</v>
          </cell>
          <cell r="I15">
            <v>18737844831</v>
          </cell>
          <cell r="J15" t="str">
            <v>北京市</v>
          </cell>
          <cell r="K15" t="str">
            <v>北京市</v>
          </cell>
          <cell r="L15" t="str">
            <v>海淀区</v>
          </cell>
          <cell r="M15" t="str">
            <v>远望楼宾馆</v>
          </cell>
        </row>
        <row r="16">
          <cell r="C16" t="str">
            <v>220882200206121111</v>
          </cell>
          <cell r="D16" t="str">
            <v>融通安保</v>
          </cell>
          <cell r="E16" t="str">
            <v>保安</v>
          </cell>
          <cell r="F16">
            <v>45439</v>
          </cell>
          <cell r="G16" t="str">
            <v>招商银行北京长安街支行</v>
          </cell>
          <cell r="H16" t="str">
            <v>6214831084235578</v>
          </cell>
          <cell r="I16">
            <v>15043630873</v>
          </cell>
          <cell r="J16" t="str">
            <v>北京市</v>
          </cell>
          <cell r="K16" t="str">
            <v>北京市</v>
          </cell>
          <cell r="L16" t="str">
            <v>东城区</v>
          </cell>
          <cell r="M16" t="str">
            <v>前赵家楼胡同1号赵家楼饭店</v>
          </cell>
        </row>
        <row r="20">
          <cell r="C20" t="str">
            <v>PS：尹钊工资由李志宏代领，尹钊和李志宏工资统一报税给李志宏
</v>
          </cell>
        </row>
        <row r="21">
          <cell r="C21" t="str">
            <v>以上员工工资由总部发放、总部报税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5" ySplit="1" topLeftCell="X2" activePane="bottomRight" state="frozen"/>
      <selection/>
      <selection pane="topRight"/>
      <selection pane="bottomLeft"/>
      <selection pane="bottomRight" activeCell="A11" sqref="$A11:$XFD17"/>
    </sheetView>
  </sheetViews>
  <sheetFormatPr defaultColWidth="9" defaultRowHeight="14"/>
  <cols>
    <col min="1" max="1" width="28.125" style="2" customWidth="1"/>
    <col min="2" max="3" width="31.9166666666667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6.7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18135944306</v>
      </c>
      <c r="F2" s="2" t="s">
        <v>6</v>
      </c>
      <c r="G2" s="7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3" t="s">
        <v>52</v>
      </c>
      <c r="N2" s="6" t="s">
        <v>53</v>
      </c>
      <c r="O2" s="8" t="s">
        <v>54</v>
      </c>
      <c r="P2" s="28" t="s">
        <v>55</v>
      </c>
      <c r="Q2" s="4"/>
      <c r="R2" s="15">
        <v>45226</v>
      </c>
      <c r="S2" s="16">
        <f>R2+30</f>
        <v>45256</v>
      </c>
      <c r="U2" s="17">
        <v>4462</v>
      </c>
      <c r="V2" s="17">
        <v>4462</v>
      </c>
      <c r="W2" s="18">
        <v>2280</v>
      </c>
      <c r="X2" s="2" t="s">
        <v>56</v>
      </c>
      <c r="Y2" s="21">
        <v>45231</v>
      </c>
      <c r="Z2" s="2" t="s">
        <v>57</v>
      </c>
      <c r="AB2" s="4" t="str">
        <f>VLOOKUP(G2,[1]工资!$C:$J,8,0)</f>
        <v>山西省</v>
      </c>
      <c r="AC2" s="4" t="str">
        <f>VLOOKUP(G2,[1]工资!$C:$K,9,0)</f>
        <v>运城市</v>
      </c>
      <c r="AD2" s="4" t="str">
        <f>VLOOKUP(G2,[1]工资!$C:$M,10,0)</f>
        <v>临猗县</v>
      </c>
      <c r="AE2" s="4" t="str">
        <f>VLOOKUP(G2,[1]工资!$C:$M,11,0)</f>
        <v>张家坡村</v>
      </c>
      <c r="AF2" s="4"/>
      <c r="AG2" s="8" t="s">
        <v>58</v>
      </c>
      <c r="AH2" s="8" t="s">
        <v>59</v>
      </c>
      <c r="AI2" s="8">
        <v>27</v>
      </c>
      <c r="AJ2" s="8" t="s">
        <v>60</v>
      </c>
      <c r="AK2" s="6"/>
      <c r="AL2" s="13"/>
      <c r="AN2" s="6" t="s">
        <v>61</v>
      </c>
      <c r="AO2" s="6">
        <v>18295997817</v>
      </c>
      <c r="AP2" s="26">
        <v>45226</v>
      </c>
      <c r="AQ2" s="16">
        <v>46321</v>
      </c>
      <c r="AR2" s="16">
        <f>AQ2-30</f>
        <v>46291</v>
      </c>
    </row>
    <row r="3" s="1" customFormat="1" ht="26" spans="1:44">
      <c r="A3" s="2" t="s">
        <v>43</v>
      </c>
      <c r="B3" s="4" t="s">
        <v>44</v>
      </c>
      <c r="C3" s="2" t="s">
        <v>45</v>
      </c>
      <c r="D3" s="8" t="s">
        <v>62</v>
      </c>
      <c r="E3" s="9">
        <v>18463419237</v>
      </c>
      <c r="F3" s="2" t="s">
        <v>6</v>
      </c>
      <c r="G3" s="28" t="s">
        <v>63</v>
      </c>
      <c r="H3" s="2" t="s">
        <v>48</v>
      </c>
      <c r="I3" s="2" t="s">
        <v>49</v>
      </c>
      <c r="J3" s="2" t="s">
        <v>50</v>
      </c>
      <c r="K3" s="14"/>
      <c r="L3" s="2" t="s">
        <v>51</v>
      </c>
      <c r="M3" s="13" t="s">
        <v>52</v>
      </c>
      <c r="N3" s="6" t="s">
        <v>53</v>
      </c>
      <c r="O3" s="8" t="s">
        <v>64</v>
      </c>
      <c r="P3" s="28" t="s">
        <v>65</v>
      </c>
      <c r="Q3" s="19"/>
      <c r="R3" s="15">
        <v>45249</v>
      </c>
      <c r="S3" s="16">
        <f>R3+30</f>
        <v>45279</v>
      </c>
      <c r="T3" s="14"/>
      <c r="U3" s="19"/>
      <c r="V3" s="19"/>
      <c r="W3" s="19"/>
      <c r="X3" s="14"/>
      <c r="Y3" s="14"/>
      <c r="Z3" s="14"/>
      <c r="AA3" s="14"/>
      <c r="AB3" s="4" t="str">
        <f>VLOOKUP(G3,[1]工资!$C:$J,8,0)</f>
        <v>山东省</v>
      </c>
      <c r="AC3" s="4" t="str">
        <f>VLOOKUP(G3,[1]工资!$C:$K,9,0)</f>
        <v>济南市</v>
      </c>
      <c r="AD3" s="4" t="str">
        <f>VLOOKUP(G3,[1]工资!$C:$M,10,0)</f>
        <v>莱芜区</v>
      </c>
      <c r="AE3" s="4" t="str">
        <f>VLOOKUP(G3,[1]工资!$C:$M,11,0)</f>
        <v>鹏泉街道</v>
      </c>
      <c r="AF3" s="19"/>
      <c r="AG3" s="8" t="s">
        <v>66</v>
      </c>
      <c r="AH3" s="8" t="s">
        <v>59</v>
      </c>
      <c r="AI3" s="8">
        <v>33</v>
      </c>
      <c r="AJ3" s="8" t="s">
        <v>60</v>
      </c>
      <c r="AK3" s="9"/>
      <c r="AL3" s="9"/>
      <c r="AM3" s="14"/>
      <c r="AN3" s="9" t="s">
        <v>67</v>
      </c>
      <c r="AO3" s="9">
        <v>15163471569</v>
      </c>
      <c r="AP3" s="27">
        <v>45249</v>
      </c>
      <c r="AQ3" s="27">
        <v>46344</v>
      </c>
      <c r="AR3" s="16">
        <f>AQ3-30</f>
        <v>46314</v>
      </c>
    </row>
    <row r="4" s="1" customFormat="1" ht="26" spans="1:44">
      <c r="A4" s="2" t="s">
        <v>43</v>
      </c>
      <c r="B4" s="4" t="s">
        <v>44</v>
      </c>
      <c r="C4" s="2" t="s">
        <v>45</v>
      </c>
      <c r="D4" s="8" t="s">
        <v>68</v>
      </c>
      <c r="E4" s="9">
        <v>13661260667</v>
      </c>
      <c r="F4" s="2" t="s">
        <v>6</v>
      </c>
      <c r="G4" s="28" t="s">
        <v>69</v>
      </c>
      <c r="H4" s="2" t="s">
        <v>48</v>
      </c>
      <c r="I4" s="2" t="s">
        <v>49</v>
      </c>
      <c r="J4" s="2" t="s">
        <v>50</v>
      </c>
      <c r="K4" s="14"/>
      <c r="L4" s="2" t="s">
        <v>51</v>
      </c>
      <c r="M4" s="13" t="s">
        <v>52</v>
      </c>
      <c r="N4" s="6" t="s">
        <v>53</v>
      </c>
      <c r="O4" s="8" t="s">
        <v>70</v>
      </c>
      <c r="P4" s="28" t="s">
        <v>71</v>
      </c>
      <c r="Q4" s="20"/>
      <c r="R4" s="15">
        <v>45249</v>
      </c>
      <c r="S4" s="16">
        <f>R4+30</f>
        <v>45279</v>
      </c>
      <c r="T4" s="14"/>
      <c r="U4" s="19"/>
      <c r="V4" s="19"/>
      <c r="W4" s="19"/>
      <c r="X4" s="14"/>
      <c r="Y4" s="14"/>
      <c r="Z4" s="14"/>
      <c r="AA4" s="14"/>
      <c r="AB4" s="4" t="str">
        <f>VLOOKUP(G4,[1]工资!$C:$J,8,0)</f>
        <v>山东省</v>
      </c>
      <c r="AC4" s="4" t="str">
        <f>VLOOKUP(G4,[1]工资!$C:$K,9,0)</f>
        <v>新泰市</v>
      </c>
      <c r="AD4" s="4" t="str">
        <f>VLOOKUP(G4,[1]工资!$C:$M,10,0)</f>
        <v>岳家庄</v>
      </c>
      <c r="AE4" s="4" t="str">
        <f>VLOOKUP(G4,[1]工资!$C:$M,11,0)</f>
        <v>岳家庄</v>
      </c>
      <c r="AF4" s="22"/>
      <c r="AG4" s="8" t="s">
        <v>66</v>
      </c>
      <c r="AH4" s="8" t="s">
        <v>72</v>
      </c>
      <c r="AI4" s="8">
        <v>36</v>
      </c>
      <c r="AJ4" s="8" t="s">
        <v>60</v>
      </c>
      <c r="AK4" s="9"/>
      <c r="AL4" s="9"/>
      <c r="AM4" s="14"/>
      <c r="AN4" s="9" t="s">
        <v>73</v>
      </c>
      <c r="AO4" s="9">
        <v>15264816722</v>
      </c>
      <c r="AP4" s="27">
        <v>45249</v>
      </c>
      <c r="AQ4" s="27">
        <v>46344</v>
      </c>
      <c r="AR4" s="16">
        <f>AQ4-30</f>
        <v>46314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8" t="s">
        <v>74</v>
      </c>
      <c r="E5" s="9">
        <v>16634476836</v>
      </c>
      <c r="F5" s="2" t="s">
        <v>6</v>
      </c>
      <c r="G5" s="28" t="s">
        <v>75</v>
      </c>
      <c r="H5" s="2" t="s">
        <v>48</v>
      </c>
      <c r="I5" s="2" t="s">
        <v>49</v>
      </c>
      <c r="J5" s="2" t="s">
        <v>50</v>
      </c>
      <c r="K5" s="14"/>
      <c r="L5" s="2" t="s">
        <v>51</v>
      </c>
      <c r="M5" s="13" t="s">
        <v>52</v>
      </c>
      <c r="N5" s="6" t="s">
        <v>53</v>
      </c>
      <c r="O5" s="8" t="s">
        <v>70</v>
      </c>
      <c r="P5" s="28" t="s">
        <v>71</v>
      </c>
      <c r="Q5" s="19"/>
      <c r="R5" s="15">
        <v>45253</v>
      </c>
      <c r="S5" s="16">
        <f>R5+30</f>
        <v>45283</v>
      </c>
      <c r="T5" s="14"/>
      <c r="U5" s="19"/>
      <c r="V5" s="19"/>
      <c r="W5" s="19"/>
      <c r="X5" s="14"/>
      <c r="Y5" s="14"/>
      <c r="Z5" s="14"/>
      <c r="AA5" s="14"/>
      <c r="AB5" s="4" t="str">
        <f>VLOOKUP(G5,[1]工资!$C:$J,8,0)</f>
        <v>山西省</v>
      </c>
      <c r="AC5" s="4" t="str">
        <f>VLOOKUP(G5,[1]工资!$C:$K,9,0)</f>
        <v>岚县</v>
      </c>
      <c r="AD5" s="4" t="str">
        <f>VLOOKUP(G5,[1]工资!$C:$M,10,0)</f>
        <v>坡上村</v>
      </c>
      <c r="AE5" s="4" t="str">
        <f>VLOOKUP(G5,[1]工资!$C:$M,11,0)</f>
        <v>坡上村</v>
      </c>
      <c r="AF5" s="23"/>
      <c r="AG5" s="8" t="s">
        <v>58</v>
      </c>
      <c r="AH5" s="8" t="s">
        <v>59</v>
      </c>
      <c r="AI5" s="8">
        <v>25</v>
      </c>
      <c r="AJ5" s="8" t="s">
        <v>60</v>
      </c>
      <c r="AK5" s="9"/>
      <c r="AL5" s="9"/>
      <c r="AM5" s="14"/>
      <c r="AN5" s="9" t="s">
        <v>76</v>
      </c>
      <c r="AO5" s="23">
        <v>15935176525</v>
      </c>
      <c r="AP5" s="27">
        <v>45253</v>
      </c>
      <c r="AQ5" s="27">
        <v>46348</v>
      </c>
      <c r="AR5" s="16">
        <f>AQ5-30</f>
        <v>46318</v>
      </c>
    </row>
    <row r="6" ht="14.5" spans="1:44">
      <c r="A6" s="2" t="s">
        <v>43</v>
      </c>
      <c r="B6" s="4" t="s">
        <v>44</v>
      </c>
      <c r="C6" s="2" t="s">
        <v>45</v>
      </c>
      <c r="D6" s="8" t="s">
        <v>77</v>
      </c>
      <c r="E6" s="2">
        <v>15140661024</v>
      </c>
      <c r="F6" s="2" t="s">
        <v>6</v>
      </c>
      <c r="G6" s="28" t="s">
        <v>78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52</v>
      </c>
      <c r="N6" s="6" t="s">
        <v>53</v>
      </c>
      <c r="O6" s="8" t="s">
        <v>79</v>
      </c>
      <c r="P6" s="28" t="s">
        <v>80</v>
      </c>
      <c r="R6" s="15">
        <v>45268</v>
      </c>
      <c r="S6" s="16">
        <f>R6+30</f>
        <v>45298</v>
      </c>
      <c r="AB6" s="4" t="str">
        <f>VLOOKUP(G6,[1]工资!$C:$J,8,0)</f>
        <v>河南省</v>
      </c>
      <c r="AC6" s="4" t="str">
        <f>VLOOKUP(G6,[1]工资!$C:$K,9,0)</f>
        <v>信阳市</v>
      </c>
      <c r="AD6" s="4" t="str">
        <f>VLOOKUP(G6,[1]工资!$C:$M,10,0)</f>
        <v>光山县</v>
      </c>
      <c r="AE6" s="4" t="str">
        <f>VLOOKUP(G6,[1]工资!$C:$M,11,0)</f>
        <v>张楼村</v>
      </c>
      <c r="AG6" s="8" t="s">
        <v>81</v>
      </c>
      <c r="AH6" s="8" t="s">
        <v>59</v>
      </c>
      <c r="AI6" s="8">
        <v>24</v>
      </c>
      <c r="AJ6" s="8" t="s">
        <v>60</v>
      </c>
      <c r="AN6" s="2" t="s">
        <v>76</v>
      </c>
      <c r="AO6" s="2">
        <v>13889678589</v>
      </c>
      <c r="AP6" s="27">
        <v>45268</v>
      </c>
      <c r="AQ6" s="27">
        <v>46363</v>
      </c>
      <c r="AR6" s="16">
        <f>AQ6-30</f>
        <v>46333</v>
      </c>
    </row>
    <row r="7" ht="14.5" spans="1:44">
      <c r="A7" s="2" t="s">
        <v>43</v>
      </c>
      <c r="B7" s="4" t="s">
        <v>44</v>
      </c>
      <c r="C7" s="2" t="s">
        <v>45</v>
      </c>
      <c r="D7" s="10" t="s">
        <v>82</v>
      </c>
      <c r="E7" s="2">
        <v>18243147747</v>
      </c>
      <c r="F7" s="2" t="s">
        <v>6</v>
      </c>
      <c r="G7" s="28" t="s">
        <v>83</v>
      </c>
      <c r="H7" s="2" t="s">
        <v>48</v>
      </c>
      <c r="I7" s="2" t="s">
        <v>49</v>
      </c>
      <c r="J7" s="2" t="s">
        <v>50</v>
      </c>
      <c r="L7" s="2" t="s">
        <v>51</v>
      </c>
      <c r="M7" s="13" t="s">
        <v>52</v>
      </c>
      <c r="N7" s="6" t="s">
        <v>53</v>
      </c>
      <c r="O7" s="8" t="s">
        <v>84</v>
      </c>
      <c r="P7" s="28" t="s">
        <v>85</v>
      </c>
      <c r="R7" s="15">
        <v>45261</v>
      </c>
      <c r="S7" s="16">
        <f>R7+30</f>
        <v>45291</v>
      </c>
      <c r="AB7" s="4" t="str">
        <f>VLOOKUP(G7,[1]工资!$C:$J,8,0)</f>
        <v>吉林省</v>
      </c>
      <c r="AC7" s="4" t="str">
        <f>VLOOKUP(G7,[1]工资!$C:$K,9,0)</f>
        <v>榆树市</v>
      </c>
      <c r="AD7" s="4" t="str">
        <f>VLOOKUP(G7,[1]工资!$C:$M,10,0)</f>
        <v>五棵树镇</v>
      </c>
      <c r="AE7" s="4" t="str">
        <f>VLOOKUP(G7,[1]工资!$C:$M,11,0)</f>
        <v>临江村</v>
      </c>
      <c r="AG7" s="8" t="s">
        <v>86</v>
      </c>
      <c r="AH7" s="8" t="s">
        <v>59</v>
      </c>
      <c r="AI7" s="8">
        <v>20</v>
      </c>
      <c r="AJ7" s="8" t="s">
        <v>60</v>
      </c>
      <c r="AN7" s="2" t="s">
        <v>87</v>
      </c>
      <c r="AO7" s="2">
        <v>13844959980</v>
      </c>
      <c r="AP7" s="27">
        <v>45261</v>
      </c>
      <c r="AQ7" s="27">
        <v>46356</v>
      </c>
      <c r="AR7" s="16">
        <f>AQ7-30</f>
        <v>46326</v>
      </c>
    </row>
    <row r="8" ht="26" spans="1:44">
      <c r="A8" s="2" t="s">
        <v>43</v>
      </c>
      <c r="B8" s="4" t="s">
        <v>44</v>
      </c>
      <c r="C8" s="2" t="s">
        <v>45</v>
      </c>
      <c r="D8" s="10" t="s">
        <v>88</v>
      </c>
      <c r="E8" s="2">
        <v>18710040970</v>
      </c>
      <c r="F8" s="2" t="s">
        <v>6</v>
      </c>
      <c r="G8" s="8" t="s">
        <v>89</v>
      </c>
      <c r="H8" s="2" t="s">
        <v>48</v>
      </c>
      <c r="I8" s="2" t="s">
        <v>49</v>
      </c>
      <c r="J8" s="2" t="s">
        <v>50</v>
      </c>
      <c r="L8" s="2" t="s">
        <v>51</v>
      </c>
      <c r="M8" s="13" t="s">
        <v>52</v>
      </c>
      <c r="N8" s="6" t="s">
        <v>53</v>
      </c>
      <c r="O8" s="8" t="s">
        <v>90</v>
      </c>
      <c r="P8" s="28" t="s">
        <v>91</v>
      </c>
      <c r="R8" s="15">
        <v>45261</v>
      </c>
      <c r="S8" s="16">
        <f>R8+30</f>
        <v>45291</v>
      </c>
      <c r="AB8" s="4" t="str">
        <f>VLOOKUP(G8,[1]工资!$C:$J,8,0)</f>
        <v>北京市</v>
      </c>
      <c r="AC8" s="4" t="str">
        <f>VLOOKUP(G8,[1]工资!$C:$K,9,0)</f>
        <v>北京市</v>
      </c>
      <c r="AD8" s="4" t="str">
        <f>VLOOKUP(G8,[1]工资!$C:$M,10,0)</f>
        <v>西城区</v>
      </c>
      <c r="AE8" s="4" t="str">
        <f>VLOOKUP(G8,[1]工资!$C:$M,11,0)</f>
        <v>板桥头条2号</v>
      </c>
      <c r="AG8" s="25" t="s">
        <v>92</v>
      </c>
      <c r="AH8" s="8" t="s">
        <v>59</v>
      </c>
      <c r="AI8" s="8">
        <v>34</v>
      </c>
      <c r="AJ8" s="8" t="s">
        <v>60</v>
      </c>
      <c r="AN8" s="2" t="s">
        <v>93</v>
      </c>
      <c r="AO8" s="2">
        <v>18348988914</v>
      </c>
      <c r="AP8" s="27">
        <v>45313</v>
      </c>
      <c r="AQ8" s="27">
        <v>46408</v>
      </c>
      <c r="AR8" s="16">
        <f>AQ8-30</f>
        <v>46378</v>
      </c>
    </row>
    <row r="9" ht="14.5" spans="1:44">
      <c r="A9" s="2" t="s">
        <v>43</v>
      </c>
      <c r="B9" s="4" t="s">
        <v>44</v>
      </c>
      <c r="C9" s="2" t="s">
        <v>45</v>
      </c>
      <c r="D9" s="11" t="s">
        <v>94</v>
      </c>
      <c r="E9" s="2">
        <v>18301187652</v>
      </c>
      <c r="F9" s="2" t="s">
        <v>6</v>
      </c>
      <c r="G9" s="8" t="s">
        <v>95</v>
      </c>
      <c r="H9" s="2" t="s">
        <v>48</v>
      </c>
      <c r="I9" s="2" t="s">
        <v>49</v>
      </c>
      <c r="J9" s="2" t="s">
        <v>50</v>
      </c>
      <c r="L9" s="2" t="s">
        <v>51</v>
      </c>
      <c r="M9" s="13" t="s">
        <v>52</v>
      </c>
      <c r="N9" s="6" t="s">
        <v>53</v>
      </c>
      <c r="O9" s="8" t="s">
        <v>96</v>
      </c>
      <c r="P9" s="28" t="s">
        <v>97</v>
      </c>
      <c r="R9" s="15">
        <v>45366</v>
      </c>
      <c r="S9" s="16">
        <f>R9+30</f>
        <v>45396</v>
      </c>
      <c r="AB9" s="4" t="str">
        <f>VLOOKUP(G9,[1]工资!$C:$J,8,0)</f>
        <v>北京市</v>
      </c>
      <c r="AC9" s="4" t="str">
        <f>VLOOKUP(G9,[1]工资!$C:$K,9,0)</f>
        <v>北京市</v>
      </c>
      <c r="AD9" s="4" t="str">
        <f>VLOOKUP(G9,[1]工资!$C:$M,10,0)</f>
        <v>海淀区</v>
      </c>
      <c r="AE9" s="4" t="str">
        <f>VLOOKUP(G9,[1]工资!$C:$M,11,0)</f>
        <v>远望楼宾馆</v>
      </c>
      <c r="AG9" s="8" t="s">
        <v>98</v>
      </c>
      <c r="AH9" s="8" t="s">
        <v>59</v>
      </c>
      <c r="AI9" s="8">
        <v>38</v>
      </c>
      <c r="AJ9" s="8" t="s">
        <v>60</v>
      </c>
      <c r="AN9" s="2" t="s">
        <v>99</v>
      </c>
      <c r="AO9" s="2">
        <v>18329891278</v>
      </c>
      <c r="AP9" s="27">
        <v>45326</v>
      </c>
      <c r="AQ9" s="27">
        <v>46421</v>
      </c>
      <c r="AR9" s="16">
        <f>AQ9-30</f>
        <v>46391</v>
      </c>
    </row>
    <row r="10" ht="14.5" spans="1:44">
      <c r="A10" s="2" t="s">
        <v>43</v>
      </c>
      <c r="B10" s="4" t="s">
        <v>44</v>
      </c>
      <c r="C10" s="2" t="s">
        <v>45</v>
      </c>
      <c r="D10" s="12" t="s">
        <v>100</v>
      </c>
      <c r="E10" s="2">
        <v>18737844831</v>
      </c>
      <c r="F10" s="2" t="s">
        <v>6</v>
      </c>
      <c r="G10" s="8" t="s">
        <v>101</v>
      </c>
      <c r="H10" s="2" t="s">
        <v>48</v>
      </c>
      <c r="I10" s="2" t="s">
        <v>49</v>
      </c>
      <c r="J10" s="2" t="s">
        <v>50</v>
      </c>
      <c r="L10" s="2" t="s">
        <v>51</v>
      </c>
      <c r="M10" s="13" t="s">
        <v>52</v>
      </c>
      <c r="N10" s="6" t="s">
        <v>53</v>
      </c>
      <c r="O10" s="8" t="s">
        <v>102</v>
      </c>
      <c r="P10" s="28" t="s">
        <v>103</v>
      </c>
      <c r="R10" s="15">
        <v>45326</v>
      </c>
      <c r="S10" s="16">
        <f>R10+30</f>
        <v>45356</v>
      </c>
      <c r="AB10" s="4" t="str">
        <f>VLOOKUP(G10,[1]工资!$C:$J,8,0)</f>
        <v>北京市</v>
      </c>
      <c r="AC10" s="4" t="str">
        <f>VLOOKUP(G10,[1]工资!$C:$K,9,0)</f>
        <v>北京市</v>
      </c>
      <c r="AD10" s="4" t="str">
        <f>VLOOKUP(G10,[1]工资!$C:$M,10,0)</f>
        <v>海淀区</v>
      </c>
      <c r="AE10" s="4" t="str">
        <f>VLOOKUP(G10,[1]工资!$C:$M,11,0)</f>
        <v>远望楼宾馆</v>
      </c>
      <c r="AG10" s="8" t="s">
        <v>104</v>
      </c>
      <c r="AH10" s="8" t="s">
        <v>59</v>
      </c>
      <c r="AI10" s="8">
        <v>24</v>
      </c>
      <c r="AJ10" s="8" t="s">
        <v>60</v>
      </c>
      <c r="AN10" s="2" t="s">
        <v>105</v>
      </c>
      <c r="AO10" s="2">
        <v>13723221664</v>
      </c>
      <c r="AP10" s="27">
        <v>45349</v>
      </c>
      <c r="AQ10" s="27">
        <v>46444</v>
      </c>
      <c r="AR10" s="16">
        <f>AQ10-30</f>
        <v>46414</v>
      </c>
    </row>
  </sheetData>
  <protectedRanges>
    <protectedRange sqref="D2" name="区域1"/>
  </protectedRanges>
  <conditionalFormatting sqref="D2">
    <cfRule type="duplicateValues" dxfId="0" priority="34"/>
  </conditionalFormatting>
  <conditionalFormatting sqref="G2">
    <cfRule type="expression" dxfId="1" priority="7">
      <formula>COUNTIF($C:$C,G2&amp;"*")&gt;1</formula>
    </cfRule>
    <cfRule type="expression" dxfId="2" priority="8">
      <formula>AND(LEN(G2)&lt;&gt;18,G2&lt;&gt;"")</formula>
    </cfRule>
  </conditionalFormatting>
  <conditionalFormatting sqref="D3">
    <cfRule type="duplicateValues" dxfId="0" priority="46"/>
  </conditionalFormatting>
  <conditionalFormatting sqref="D4">
    <cfRule type="duplicateValues" dxfId="0" priority="41"/>
  </conditionalFormatting>
  <conditionalFormatting sqref="D5">
    <cfRule type="duplicateValues" dxfId="0" priority="40"/>
  </conditionalFormatting>
  <conditionalFormatting sqref="AQ2:AQ5">
    <cfRule type="timePeriod" dxfId="3" priority="30" timePeriod="thisMonth">
      <formula>AND(MONTH(AQ2)=MONTH(TODAY()),YEAR(AQ2)=YEAR(TODAY()))</formula>
    </cfRule>
    <cfRule type="timePeriod" dxfId="4" priority="31" timePeriod="lastMonth">
      <formula>AND(MONTH(AQ2)=MONTH(EDATE(TODAY(),0-1)),YEAR(AQ2)=YEAR(EDATE(TODAY(),0-1)))</formula>
    </cfRule>
    <cfRule type="timePeriod" dxfId="3" priority="32" timePeriod="lastMonth">
      <formula>AND(MONTH(AQ2)=MONTH(EDATE(TODAY(),0-1)),YEAR(AQ2)=YEAR(EDATE(TODAY(),0-1)))</formula>
    </cfRule>
  </conditionalFormatting>
  <conditionalFormatting sqref="AQ6:AQ10">
    <cfRule type="timePeriod" dxfId="3" priority="4" timePeriod="thisMonth">
      <formula>AND(MONTH(AQ6)=MONTH(TODAY()),YEAR(AQ6)=YEAR(TODAY()))</formula>
    </cfRule>
    <cfRule type="timePeriod" dxfId="4" priority="5" timePeriod="lastMonth">
      <formula>AND(MONTH(AQ6)=MONTH(EDATE(TODAY(),0-1)),YEAR(AQ6)=YEAR(EDATE(TODAY(),0-1)))</formula>
    </cfRule>
    <cfRule type="timePeriod" dxfId="3" priority="6" timePeriod="lastMonth">
      <formula>AND(MONTH(AQ6)=MONTH(EDATE(TODAY(),0-1)),YEAR(AQ6)=YEAR(EDATE(TODAY(),0-1)))</formula>
    </cfRule>
  </conditionalFormatting>
  <conditionalFormatting sqref="AR2:AR10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</Properties>
</file>